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W23" i="1" l="1"/>
  <c r="U23" i="1"/>
  <c r="AD8" i="1"/>
  <c r="R8" i="1"/>
  <c r="U8" i="1"/>
  <c r="AJ8" i="1"/>
  <c r="R7" i="1"/>
  <c r="U7" i="1"/>
  <c r="AD7" i="1"/>
  <c r="AJ7" i="1"/>
  <c r="AG8" i="1"/>
  <c r="AM8" i="1"/>
  <c r="AG7" i="1"/>
  <c r="AM7" i="1"/>
  <c r="AG6" i="1"/>
  <c r="R6" i="1"/>
  <c r="U6" i="1"/>
  <c r="AM6" i="1"/>
  <c r="AD6" i="1"/>
  <c r="AJ6" i="1"/>
  <c r="AG3" i="1"/>
  <c r="R3" i="1"/>
  <c r="U3" i="1"/>
  <c r="AM3" i="1"/>
  <c r="AD3" i="1"/>
  <c r="AJ3" i="1"/>
  <c r="U11" i="1"/>
  <c r="R11" i="1"/>
  <c r="U14" i="1"/>
  <c r="AD4" i="1"/>
  <c r="AF24" i="1"/>
  <c r="AG23" i="1"/>
  <c r="AD24" i="1"/>
  <c r="AI23" i="1"/>
  <c r="AC24" i="1"/>
  <c r="AG22" i="1"/>
  <c r="AA24" i="1"/>
  <c r="AI22" i="1"/>
  <c r="Z22" i="1"/>
  <c r="AA21" i="1"/>
  <c r="X22" i="1"/>
  <c r="AC21" i="1"/>
  <c r="AF21" i="1"/>
  <c r="X23" i="1"/>
  <c r="Z23" i="1"/>
  <c r="AD21" i="1"/>
  <c r="X24" i="1"/>
  <c r="Z24" i="1"/>
  <c r="AG21" i="1"/>
  <c r="AI21" i="1"/>
  <c r="T21" i="1"/>
  <c r="X19" i="1"/>
  <c r="Z19" i="1"/>
  <c r="R21" i="1"/>
  <c r="W21" i="1"/>
  <c r="X20" i="1"/>
  <c r="U21" i="1"/>
  <c r="Z20" i="1"/>
  <c r="W24" i="1"/>
  <c r="AG20" i="1"/>
  <c r="U24" i="1"/>
  <c r="AI20" i="1"/>
  <c r="T24" i="1"/>
  <c r="AG19" i="1"/>
  <c r="R24" i="1"/>
  <c r="AI19" i="1"/>
  <c r="AD20" i="1"/>
  <c r="AF20" i="1"/>
  <c r="T23" i="1"/>
  <c r="AD19" i="1"/>
  <c r="R23" i="1"/>
  <c r="AF19" i="1"/>
  <c r="AC20" i="1"/>
  <c r="U22" i="1"/>
  <c r="AA20" i="1"/>
  <c r="W22" i="1"/>
  <c r="AF22" i="1"/>
  <c r="AA23" i="1"/>
  <c r="AD22" i="1"/>
  <c r="AC23" i="1"/>
  <c r="T22" i="1"/>
  <c r="AA19" i="1"/>
  <c r="R22" i="1"/>
  <c r="AC19" i="1"/>
  <c r="W19" i="1"/>
  <c r="R20" i="1"/>
  <c r="T20" i="1"/>
  <c r="U19" i="1"/>
  <c r="AG11" i="1"/>
  <c r="AD11" i="1"/>
  <c r="U13" i="1"/>
  <c r="U12" i="1"/>
  <c r="AD14" i="1"/>
  <c r="AG14" i="1"/>
  <c r="R14" i="1"/>
  <c r="AD13" i="1"/>
  <c r="AG13" i="1"/>
  <c r="R13" i="1"/>
  <c r="AD12" i="1"/>
  <c r="AG12" i="1"/>
  <c r="R12" i="1"/>
  <c r="U5" i="1"/>
  <c r="U4" i="1"/>
  <c r="AD5" i="1"/>
  <c r="AG5" i="1"/>
  <c r="R5" i="1"/>
  <c r="AG4" i="1"/>
  <c r="R4" i="1"/>
  <c r="AL23" i="1"/>
  <c r="AJ23" i="1"/>
  <c r="AL24" i="1"/>
  <c r="AJ24" i="1"/>
  <c r="AL22" i="1"/>
  <c r="AJ22" i="1"/>
  <c r="AL21" i="1"/>
  <c r="AJ21" i="1"/>
  <c r="AL20" i="1"/>
  <c r="AJ20" i="1"/>
  <c r="AL19" i="1"/>
  <c r="AJ19" i="1"/>
  <c r="AA6" i="1"/>
  <c r="AM11" i="1"/>
  <c r="AJ11" i="1"/>
  <c r="AA11" i="1"/>
  <c r="AM5" i="1"/>
  <c r="AM4" i="1"/>
  <c r="AJ5" i="1"/>
  <c r="AJ4" i="1"/>
  <c r="AM14" i="1"/>
  <c r="AJ14" i="1"/>
  <c r="AA14" i="1"/>
  <c r="AM13" i="1"/>
  <c r="AM12" i="1"/>
  <c r="AA12" i="1"/>
  <c r="AJ12" i="1"/>
  <c r="AJ13" i="1"/>
  <c r="AA13" i="1"/>
  <c r="AA4" i="1"/>
  <c r="AA8" i="1"/>
  <c r="AA7" i="1"/>
  <c r="AA3" i="1"/>
  <c r="AA5" i="1"/>
</calcChain>
</file>

<file path=xl/sharedStrings.xml><?xml version="1.0" encoding="utf-8"?>
<sst xmlns="http://schemas.openxmlformats.org/spreadsheetml/2006/main" count="196" uniqueCount="58">
  <si>
    <t>W</t>
  </si>
  <si>
    <t>L</t>
  </si>
  <si>
    <t>GB</t>
  </si>
  <si>
    <t>%</t>
  </si>
  <si>
    <t>PF</t>
  </si>
  <si>
    <t>PA</t>
  </si>
  <si>
    <t>Record</t>
  </si>
  <si>
    <t>Head-to-head WIN/LOSS towards the tie-breaker</t>
  </si>
  <si>
    <t>PFPG</t>
  </si>
  <si>
    <t>PAPG</t>
  </si>
  <si>
    <t>CLAREMONT</t>
  </si>
  <si>
    <t>OAK BAY</t>
  </si>
  <si>
    <t>-</t>
  </si>
  <si>
    <t>---</t>
  </si>
  <si>
    <t>vs CL</t>
  </si>
  <si>
    <t>vs OB</t>
  </si>
  <si>
    <t>LAMBRICK PARK</t>
  </si>
  <si>
    <t>vs LP</t>
  </si>
  <si>
    <t>SOUTH ISLAND TIER 2 LEAGUE STANDINGS</t>
  </si>
  <si>
    <t>TIER 1 TIE-BREAKING FORMULA</t>
  </si>
  <si>
    <t>BELMONT</t>
  </si>
  <si>
    <t>vs BE</t>
  </si>
  <si>
    <t>ST. MICHAELS</t>
  </si>
  <si>
    <t>4A vs 4A RESULTS</t>
  </si>
  <si>
    <t>.</t>
  </si>
  <si>
    <t>HOME TEAM</t>
  </si>
  <si>
    <t>TUESDAY DECEMBER</t>
  </si>
  <si>
    <t>TUESDAY JANUARY</t>
  </si>
  <si>
    <t>THURSDAY JANUARY</t>
  </si>
  <si>
    <t>THURSDAY FEBRUARY</t>
  </si>
  <si>
    <t>TUESDAY FEBRUARY</t>
  </si>
  <si>
    <t>FRIDAY FEBRUARY</t>
  </si>
  <si>
    <t>MOUNT DOUGLAS</t>
  </si>
  <si>
    <t>vs MD</t>
  </si>
  <si>
    <t>OAK BAY (4A)</t>
  </si>
  <si>
    <t>BELMONT (4A)</t>
  </si>
  <si>
    <t>MOUNT DOUGLAS (4A)</t>
  </si>
  <si>
    <t>CLAREMONT (4A)</t>
  </si>
  <si>
    <t>LAMBRICK PARK (2A)</t>
  </si>
  <si>
    <t>ST. MICHAELS (2A)</t>
  </si>
  <si>
    <t>vs SM</t>
  </si>
  <si>
    <t>FRIDAY JANUARY</t>
  </si>
  <si>
    <t>SOUTH ISLAND 3A LEAGUE STANDINGS</t>
  </si>
  <si>
    <t>NORTH ISLAND 4A LEAGUE STANDINGS</t>
  </si>
  <si>
    <t>NORTH ISLAND 3A LEAGUE STANDINGS</t>
  </si>
  <si>
    <t>NORTH ISLAND 2A LEAGUE STANDINGS</t>
  </si>
  <si>
    <t>Vancouver Island "1A" Championships @ Ucluelet</t>
  </si>
  <si>
    <t>Vancouver Island "2A" Championships @ St. Michaels</t>
  </si>
  <si>
    <t>Vancouver Island "3A" Championships @ Carihi</t>
  </si>
  <si>
    <t>Vancouver Island "4A" Championships @ Cowichan</t>
  </si>
  <si>
    <t>SOUTH VANCOUVER ISLAND TIER 1 BOYS' LEAGUE STANDINGS</t>
  </si>
  <si>
    <t>TIER 1 LEAGUE STANDINGS</t>
  </si>
  <si>
    <t>SATURDAYJANUARY</t>
  </si>
  <si>
    <t>SATURDAY JANUARY</t>
  </si>
  <si>
    <t>FRIDAY DECEMBER</t>
  </si>
  <si>
    <t>SATURDAY FEBRUARY</t>
  </si>
  <si>
    <t>POSTPONED</t>
  </si>
  <si>
    <t>CANCELELD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</si>
</sst>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9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u/>
      <sz val="16"/>
      <color rgb="FF0000CC"/>
      <name val="Arial"/>
      <family val="2"/>
    </font>
    <font>
      <sz val="14"/>
      <name val="Arial"/>
      <family val="2"/>
    </font>
    <font>
      <sz val="16"/>
      <color rgb="FF0000CC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u/>
      <sz val="16"/>
      <color rgb="FF0000FF"/>
      <name val="Arial"/>
      <family val="2"/>
    </font>
    <font>
      <b/>
      <sz val="16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0" borderId="0"/>
    <xf numFmtId="0" fontId="33" fillId="0" borderId="0"/>
    <xf numFmtId="0" fontId="19" fillId="0" borderId="0"/>
  </cellStyleXfs>
  <cellXfs count="62">
    <xf numFmtId="0" fontId="1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33" borderId="10" xfId="0" applyFont="1" applyFill="1" applyBorder="1" applyAlignment="1">
      <alignment horizontal="center" vertical="center"/>
    </xf>
    <xf numFmtId="0" fontId="29" fillId="33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33" borderId="0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3" fillId="33" borderId="15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23" fillId="33" borderId="17" xfId="0" applyFont="1" applyFill="1" applyBorder="1" applyAlignment="1">
      <alignment horizontal="center" vertical="center"/>
    </xf>
    <xf numFmtId="0" fontId="19" fillId="0" borderId="18" xfId="0" quotePrefix="1" applyFont="1" applyBorder="1" applyAlignment="1">
      <alignment horizontal="center" vertical="center"/>
    </xf>
    <xf numFmtId="0" fontId="19" fillId="0" borderId="19" xfId="0" quotePrefix="1" applyFont="1" applyBorder="1" applyAlignment="1">
      <alignment horizontal="center" vertical="center"/>
    </xf>
    <xf numFmtId="0" fontId="19" fillId="0" borderId="20" xfId="0" quotePrefix="1" applyFont="1" applyBorder="1" applyAlignment="1">
      <alignment horizontal="center" vertical="center"/>
    </xf>
    <xf numFmtId="0" fontId="19" fillId="0" borderId="21" xfId="0" quotePrefix="1" applyFont="1" applyBorder="1" applyAlignment="1">
      <alignment horizontal="center" vertical="center"/>
    </xf>
    <xf numFmtId="0" fontId="23" fillId="33" borderId="22" xfId="0" applyFont="1" applyFill="1" applyBorder="1" applyAlignment="1">
      <alignment horizontal="center" vertical="center"/>
    </xf>
    <xf numFmtId="0" fontId="29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60" applyNumberFormat="1" applyFont="1" applyFill="1" applyAlignment="1">
      <alignment horizontal="left" vertical="center"/>
    </xf>
    <xf numFmtId="0" fontId="25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/>
    <xf numFmtId="0" fontId="23" fillId="0" borderId="0" xfId="0" applyFont="1" applyAlignment="1">
      <alignment vertical="top" wrapText="1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0" xfId="0" quotePrefix="1" applyNumberFormat="1" applyFont="1" applyFill="1" applyBorder="1" applyAlignment="1">
      <alignment horizontal="center" vertical="center"/>
    </xf>
    <xf numFmtId="0" fontId="25" fillId="34" borderId="12" xfId="0" applyNumberFormat="1" applyFont="1" applyFill="1" applyBorder="1" applyAlignment="1">
      <alignment horizontal="center" vertical="center"/>
    </xf>
    <xf numFmtId="0" fontId="23" fillId="0" borderId="18" xfId="0" quotePrefix="1" applyFont="1" applyBorder="1" applyAlignment="1">
      <alignment horizontal="center" vertical="center"/>
    </xf>
    <xf numFmtId="0" fontId="23" fillId="0" borderId="19" xfId="0" quotePrefix="1" applyFont="1" applyBorder="1" applyAlignment="1">
      <alignment horizontal="center" vertical="center"/>
    </xf>
    <xf numFmtId="0" fontId="23" fillId="0" borderId="24" xfId="0" quotePrefix="1" applyFont="1" applyBorder="1" applyAlignment="1">
      <alignment horizontal="center" vertical="center"/>
    </xf>
    <xf numFmtId="0" fontId="23" fillId="0" borderId="20" xfId="0" quotePrefix="1" applyFont="1" applyBorder="1" applyAlignment="1">
      <alignment horizontal="center" vertical="center"/>
    </xf>
    <xf numFmtId="0" fontId="23" fillId="0" borderId="21" xfId="0" quotePrefix="1" applyFont="1" applyBorder="1" applyAlignment="1">
      <alignment horizontal="center" vertical="center"/>
    </xf>
    <xf numFmtId="0" fontId="23" fillId="0" borderId="23" xfId="0" quotePrefix="1" applyFont="1" applyBorder="1" applyAlignment="1">
      <alignment horizontal="center" vertical="center"/>
    </xf>
    <xf numFmtId="0" fontId="34" fillId="0" borderId="0" xfId="60" applyNumberFormat="1" applyFont="1" applyFill="1" applyAlignment="1">
      <alignment horizontal="left" vertical="center"/>
    </xf>
    <xf numFmtId="0" fontId="23" fillId="0" borderId="0" xfId="60" applyNumberFormat="1" applyFont="1" applyFill="1" applyAlignment="1">
      <alignment horizontal="center" vertical="center"/>
    </xf>
    <xf numFmtId="0" fontId="23" fillId="0" borderId="0" xfId="60" applyNumberFormat="1" applyFont="1" applyFill="1" applyAlignment="1">
      <alignment vertical="center"/>
    </xf>
    <xf numFmtId="0" fontId="25" fillId="35" borderId="12" xfId="0" applyNumberFormat="1" applyFont="1" applyFill="1" applyBorder="1" applyAlignment="1">
      <alignment horizontal="center" vertical="center"/>
    </xf>
    <xf numFmtId="0" fontId="38" fillId="35" borderId="12" xfId="0" applyNumberFormat="1" applyFont="1" applyFill="1" applyBorder="1" applyAlignment="1">
      <alignment horizontal="center" vertical="center"/>
    </xf>
    <xf numFmtId="165" fontId="19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9" fillId="0" borderId="12" xfId="0" quotePrefix="1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6" fillId="0" borderId="0" xfId="42" applyFont="1" applyAlignment="1">
      <alignment horizontal="center" vertical="center"/>
    </xf>
    <xf numFmtId="0" fontId="28" fillId="0" borderId="0" xfId="42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61">
    <cellStyle name="20% - Accent1" xfId="19" builtinId="30" customBuiltin="1"/>
    <cellStyle name="20% - Accent1 2" xfId="46"/>
    <cellStyle name="20% - Accent2" xfId="23" builtinId="34" customBuiltin="1"/>
    <cellStyle name="20% - Accent2 2" xfId="48"/>
    <cellStyle name="20% - Accent3" xfId="27" builtinId="38" customBuiltin="1"/>
    <cellStyle name="20% - Accent3 2" xfId="50"/>
    <cellStyle name="20% - Accent4" xfId="31" builtinId="42" customBuiltin="1"/>
    <cellStyle name="20% - Accent4 2" xfId="52"/>
    <cellStyle name="20% - Accent5" xfId="35" builtinId="46" customBuiltin="1"/>
    <cellStyle name="20% - Accent5 2" xfId="54"/>
    <cellStyle name="20% - Accent6" xfId="39" builtinId="50" customBuiltin="1"/>
    <cellStyle name="20% - Accent6 2" xfId="56"/>
    <cellStyle name="40% - Accent1" xfId="20" builtinId="31" customBuiltin="1"/>
    <cellStyle name="40% - Accent1 2" xfId="47"/>
    <cellStyle name="40% - Accent2" xfId="24" builtinId="35" customBuiltin="1"/>
    <cellStyle name="40% - Accent2 2" xfId="49"/>
    <cellStyle name="40% - Accent3" xfId="28" builtinId="39" customBuiltin="1"/>
    <cellStyle name="40% - Accent3 2" xfId="51"/>
    <cellStyle name="40% - Accent4" xfId="32" builtinId="43" customBuiltin="1"/>
    <cellStyle name="40% - Accent4 2" xfId="53"/>
    <cellStyle name="40% - Accent5" xfId="36" builtinId="47" customBuiltin="1"/>
    <cellStyle name="40% - Accent5 2" xfId="55"/>
    <cellStyle name="40% - Accent6" xfId="40" builtinId="51" customBuiltin="1"/>
    <cellStyle name="40% - Accent6 2" xfId="5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8"/>
    <cellStyle name="Normal 2 2" xfId="60"/>
    <cellStyle name="Normal 3" xfId="59"/>
    <cellStyle name="Normal 4" xfId="44"/>
    <cellStyle name="Note" xfId="15" builtinId="10" customBuiltin="1"/>
    <cellStyle name="Note 2" xfId="45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CC"/>
      <color rgb="FFFF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N-3A\NI-3A-league_standings.htm" TargetMode="External"/><Relationship Id="rId2" Type="http://schemas.openxmlformats.org/officeDocument/2006/relationships/hyperlink" Target="..\N-4A\NI-4A-league_standings.htm" TargetMode="External"/><Relationship Id="rId1" Type="http://schemas.openxmlformats.org/officeDocument/2006/relationships/hyperlink" Target="../tie-breaker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\S-3A\SI-3A-standings.htm" TargetMode="External"/><Relationship Id="rId4" Type="http://schemas.openxmlformats.org/officeDocument/2006/relationships/hyperlink" Target="..\S-T2\SI-T2-standing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5"/>
  <sheetViews>
    <sheetView tabSelected="1" zoomScaleNormal="100" workbookViewId="0">
      <selection activeCell="Q6" sqref="Q6"/>
    </sheetView>
  </sheetViews>
  <sheetFormatPr defaultRowHeight="12.75" x14ac:dyDescent="0.2"/>
  <cols>
    <col min="1" max="1" width="1.7109375" customWidth="1"/>
    <col min="2" max="2" width="20.7109375" customWidth="1"/>
    <col min="3" max="3" width="4.28515625" customWidth="1"/>
    <col min="4" max="4" width="1.7109375" customWidth="1"/>
    <col min="5" max="5" width="20.7109375" customWidth="1"/>
    <col min="6" max="6" width="4.28515625" customWidth="1"/>
    <col min="7" max="7" width="0.85546875" customWidth="1"/>
    <col min="8" max="8" width="0.28515625" customWidth="1"/>
    <col min="9" max="9" width="0.85546875" customWidth="1"/>
    <col min="10" max="10" width="20.7109375" customWidth="1"/>
    <col min="11" max="11" width="4.28515625" customWidth="1"/>
    <col min="12" max="12" width="1.7109375" customWidth="1"/>
    <col min="13" max="13" width="20.7109375" customWidth="1"/>
    <col min="14" max="14" width="4.28515625" customWidth="1"/>
    <col min="15" max="16" width="0.85546875" customWidth="1"/>
    <col min="17" max="17" width="30.7109375" customWidth="1"/>
    <col min="18" max="18" width="2.7109375" customWidth="1"/>
    <col min="19" max="19" width="1.7109375" customWidth="1"/>
    <col min="20" max="21" width="2.7109375" customWidth="1"/>
    <col min="22" max="22" width="1.7109375" customWidth="1"/>
    <col min="23" max="24" width="2.7109375" customWidth="1"/>
    <col min="25" max="25" width="1.7109375" customWidth="1"/>
    <col min="26" max="27" width="2.7109375" customWidth="1"/>
    <col min="28" max="28" width="1.7109375" customWidth="1"/>
    <col min="29" max="30" width="2.7109375" customWidth="1"/>
    <col min="31" max="31" width="1.7109375" customWidth="1"/>
    <col min="32" max="33" width="2.7109375" customWidth="1"/>
    <col min="34" max="34" width="1.7109375" customWidth="1"/>
    <col min="35" max="36" width="2.7109375" customWidth="1"/>
    <col min="37" max="37" width="1.7109375" customWidth="1"/>
    <col min="38" max="39" width="2.7109375" customWidth="1"/>
    <col min="40" max="40" width="1.7109375" customWidth="1"/>
    <col min="41" max="41" width="2.7109375" customWidth="1"/>
  </cols>
  <sheetData>
    <row r="1" spans="2:41" ht="30" x14ac:dyDescent="0.2">
      <c r="B1" s="52" t="s">
        <v>50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6"/>
      <c r="AO1" s="6"/>
    </row>
    <row r="2" spans="2:41" ht="18.75" thickBot="1" x14ac:dyDescent="0.25">
      <c r="B2" s="32" t="s">
        <v>26</v>
      </c>
      <c r="C2" s="36">
        <v>5</v>
      </c>
      <c r="D2" s="32"/>
      <c r="E2" s="36" t="s">
        <v>25</v>
      </c>
      <c r="F2" s="32"/>
      <c r="G2" s="10"/>
      <c r="H2" s="11"/>
      <c r="I2" s="10"/>
      <c r="J2" s="32" t="s">
        <v>28</v>
      </c>
      <c r="K2" s="37">
        <v>18</v>
      </c>
      <c r="M2" s="36" t="s">
        <v>25</v>
      </c>
      <c r="O2" s="28"/>
      <c r="P2" s="1"/>
      <c r="Q2" s="27" t="s">
        <v>51</v>
      </c>
      <c r="R2" s="53" t="s">
        <v>0</v>
      </c>
      <c r="S2" s="53"/>
      <c r="T2" s="53"/>
      <c r="U2" s="53" t="s">
        <v>1</v>
      </c>
      <c r="V2" s="53"/>
      <c r="W2" s="53"/>
      <c r="X2" s="53" t="s">
        <v>2</v>
      </c>
      <c r="Y2" s="53"/>
      <c r="Z2" s="53"/>
      <c r="AA2" s="53" t="s">
        <v>3</v>
      </c>
      <c r="AB2" s="53"/>
      <c r="AC2" s="53"/>
      <c r="AD2" s="53" t="s">
        <v>4</v>
      </c>
      <c r="AE2" s="53"/>
      <c r="AF2" s="53"/>
      <c r="AG2" s="53" t="s">
        <v>5</v>
      </c>
      <c r="AH2" s="53"/>
      <c r="AI2" s="53"/>
      <c r="AJ2" s="53" t="s">
        <v>8</v>
      </c>
      <c r="AK2" s="53"/>
      <c r="AL2" s="53"/>
      <c r="AM2" s="54" t="s">
        <v>9</v>
      </c>
      <c r="AN2" s="54"/>
      <c r="AO2" s="54"/>
    </row>
    <row r="3" spans="2:41" ht="18.75" thickBot="1" x14ac:dyDescent="0.25">
      <c r="B3" s="45" t="s">
        <v>20</v>
      </c>
      <c r="C3" s="15">
        <v>89</v>
      </c>
      <c r="E3" s="31" t="s">
        <v>32</v>
      </c>
      <c r="F3" s="15">
        <v>60</v>
      </c>
      <c r="G3" s="28"/>
      <c r="H3" s="12"/>
      <c r="I3" s="4"/>
      <c r="J3" s="45" t="s">
        <v>11</v>
      </c>
      <c r="K3" s="15">
        <v>110</v>
      </c>
      <c r="M3" s="31" t="s">
        <v>10</v>
      </c>
      <c r="N3" s="15">
        <v>64</v>
      </c>
      <c r="O3" s="28"/>
      <c r="P3" s="7"/>
      <c r="Q3" s="2" t="s">
        <v>34</v>
      </c>
      <c r="R3" s="51">
        <f>SUM(C6&gt;F6,F13&gt;C13,F17&gt;C17,C20&gt;F20,C26&gt;F26,K3&gt;N3,N5&gt;K5,K12&gt;N12,N18&gt;K18,N22&gt;K22)</f>
        <v>10</v>
      </c>
      <c r="S3" s="51"/>
      <c r="T3" s="51"/>
      <c r="U3" s="51">
        <f>SUM(C6&lt;F6,F13&lt;C13,F17&lt;C17,C20&lt;F20,C26&lt;F26,K3&lt;N3,N5&lt;K5,K12&lt;N12,N18&lt;K18,N22&lt;K22)</f>
        <v>0</v>
      </c>
      <c r="V3" s="51"/>
      <c r="W3" s="51"/>
      <c r="X3" s="55" t="s">
        <v>13</v>
      </c>
      <c r="Y3" s="50"/>
      <c r="Z3" s="50"/>
      <c r="AA3" s="56">
        <f>SUM(R3/(R3+U3))</f>
        <v>1</v>
      </c>
      <c r="AB3" s="56"/>
      <c r="AC3" s="56"/>
      <c r="AD3" s="51">
        <f>SUM(C6,F13,F17,C20,C26,K3,N5,K12,N18,N22)</f>
        <v>628</v>
      </c>
      <c r="AE3" s="51"/>
      <c r="AF3" s="51"/>
      <c r="AG3" s="51">
        <f>SUM(F6,C13,C17,F20,F26,N3,K5,N12,K18,K22)</f>
        <v>316</v>
      </c>
      <c r="AH3" s="51"/>
      <c r="AI3" s="51"/>
      <c r="AJ3" s="50">
        <f>AD3/(R3+U3-3)</f>
        <v>89.714285714285708</v>
      </c>
      <c r="AK3" s="50"/>
      <c r="AL3" s="50"/>
      <c r="AM3" s="50">
        <f>AG3/(R3+U3-3)</f>
        <v>45.142857142857146</v>
      </c>
      <c r="AN3" s="50"/>
      <c r="AO3" s="50"/>
    </row>
    <row r="4" spans="2:41" ht="18.75" thickBot="1" x14ac:dyDescent="0.25">
      <c r="B4" s="45" t="s">
        <v>10</v>
      </c>
      <c r="C4" s="15">
        <v>56</v>
      </c>
      <c r="E4" s="31" t="s">
        <v>39</v>
      </c>
      <c r="F4" s="15">
        <v>31</v>
      </c>
      <c r="H4" s="12"/>
      <c r="I4" s="4"/>
      <c r="J4" s="32" t="s">
        <v>27</v>
      </c>
      <c r="K4" s="37">
        <v>23</v>
      </c>
      <c r="M4" s="34" t="s">
        <v>24</v>
      </c>
      <c r="O4" s="4"/>
      <c r="P4" s="8"/>
      <c r="Q4" s="2" t="s">
        <v>35</v>
      </c>
      <c r="R4" s="51">
        <f>SUM(C3&gt;F3,F7&gt;C7,N26&gt;K26,C17&gt;F17,F25&gt;C25,F11&gt;C11,N12&gt;K12,K15&gt;N15,K17&gt;N17,K21&gt;N21)</f>
        <v>8</v>
      </c>
      <c r="S4" s="51"/>
      <c r="T4" s="51"/>
      <c r="U4" s="51">
        <f>SUM(C3&lt;F3,F7&lt;C7,N26&lt;K26,C17&lt;F17,F25&lt;C25,F11&lt;C11,N12&lt;K12,K15&lt;N15,K17&lt;N17,K21&lt;N21)</f>
        <v>2</v>
      </c>
      <c r="V4" s="51"/>
      <c r="W4" s="51"/>
      <c r="X4" s="55">
        <v>2</v>
      </c>
      <c r="Y4" s="50"/>
      <c r="Z4" s="50"/>
      <c r="AA4" s="56">
        <f>SUM(R4/(R4+U4))</f>
        <v>0.8</v>
      </c>
      <c r="AB4" s="56"/>
      <c r="AC4" s="56"/>
      <c r="AD4" s="51">
        <f>SUM(C3,F7,N26,C17,F25,F11,N12,K15,K17,K21)</f>
        <v>770</v>
      </c>
      <c r="AE4" s="51"/>
      <c r="AF4" s="51"/>
      <c r="AG4" s="51">
        <f>SUM(F3,C7,K26,F17,C25,C11,K12,N15,N17,N21)</f>
        <v>684</v>
      </c>
      <c r="AH4" s="51"/>
      <c r="AI4" s="51"/>
      <c r="AJ4" s="50">
        <f>AD4/(R4+U4)</f>
        <v>77</v>
      </c>
      <c r="AK4" s="50"/>
      <c r="AL4" s="50"/>
      <c r="AM4" s="50">
        <f>AG4/(R4+U4)</f>
        <v>68.400000000000006</v>
      </c>
      <c r="AN4" s="50"/>
      <c r="AO4" s="50"/>
    </row>
    <row r="5" spans="2:41" ht="18.75" thickBot="1" x14ac:dyDescent="0.25">
      <c r="B5" s="32" t="s">
        <v>26</v>
      </c>
      <c r="C5" s="36">
        <v>12</v>
      </c>
      <c r="D5" s="32"/>
      <c r="E5" s="34" t="s">
        <v>24</v>
      </c>
      <c r="F5" s="32"/>
      <c r="G5" s="28"/>
      <c r="H5" s="12"/>
      <c r="I5" s="4"/>
      <c r="J5" s="31" t="s">
        <v>39</v>
      </c>
      <c r="K5" s="15">
        <v>14</v>
      </c>
      <c r="M5" s="45" t="s">
        <v>11</v>
      </c>
      <c r="N5" s="15">
        <v>60</v>
      </c>
      <c r="O5" s="28"/>
      <c r="P5" s="8"/>
      <c r="Q5" s="2" t="s">
        <v>37</v>
      </c>
      <c r="R5" s="51">
        <f>SUM(C4&gt;F4,C9&gt;F9,F15&gt;C15,F19&gt;C19,C25&gt;F25,N3&gt;K3,K11&gt;N11,N15&gt;K15,N19&gt;K19,K22&gt;N22)</f>
        <v>6</v>
      </c>
      <c r="S5" s="51"/>
      <c r="T5" s="51"/>
      <c r="U5" s="51">
        <f>SUM(C4&lt;F4,C9&lt;F9,F15&lt;C15,F19&lt;C19,C25&lt;F25,N3&lt;K3,K11&lt;N11,N15&lt;K15,N19&lt;K19,K22&lt;N22)</f>
        <v>4</v>
      </c>
      <c r="V5" s="51"/>
      <c r="W5" s="51"/>
      <c r="X5" s="55">
        <v>4</v>
      </c>
      <c r="Y5" s="50"/>
      <c r="Z5" s="50"/>
      <c r="AA5" s="56">
        <f>SUM(R5/(R5+U5))</f>
        <v>0.6</v>
      </c>
      <c r="AB5" s="56"/>
      <c r="AC5" s="56"/>
      <c r="AD5" s="51">
        <f>SUM(C4,C9,F15,F19,C25,N3,K11,N15,N19,K22)</f>
        <v>654</v>
      </c>
      <c r="AE5" s="51"/>
      <c r="AF5" s="51"/>
      <c r="AG5" s="51">
        <f>SUM(F4,F9,C15,C19,F25,K3,N11,K15,K19,N22)</f>
        <v>652</v>
      </c>
      <c r="AH5" s="51"/>
      <c r="AI5" s="51"/>
      <c r="AJ5" s="50">
        <f>AD5/(R5+U5)</f>
        <v>65.400000000000006</v>
      </c>
      <c r="AK5" s="50"/>
      <c r="AL5" s="50"/>
      <c r="AM5" s="50">
        <f>AG5/(R5+U5)</f>
        <v>65.2</v>
      </c>
      <c r="AN5" s="50"/>
      <c r="AO5" s="50"/>
    </row>
    <row r="6" spans="2:41" ht="18.75" thickBot="1" x14ac:dyDescent="0.25">
      <c r="B6" s="45" t="s">
        <v>11</v>
      </c>
      <c r="C6" s="15">
        <v>97</v>
      </c>
      <c r="E6" s="31" t="s">
        <v>32</v>
      </c>
      <c r="F6" s="15">
        <v>45</v>
      </c>
      <c r="G6" s="28"/>
      <c r="H6" s="12"/>
      <c r="I6" s="4"/>
      <c r="J6" s="32" t="s">
        <v>41</v>
      </c>
      <c r="K6" s="37">
        <v>26</v>
      </c>
      <c r="M6" s="34" t="s">
        <v>24</v>
      </c>
      <c r="P6" s="8"/>
      <c r="Q6" s="2" t="s">
        <v>39</v>
      </c>
      <c r="R6" s="51">
        <f>SUM(F4&gt;C4,C7&gt;F7,F20&gt;C20,F22&gt;C22,C24&gt;F24,K5&gt;N5,N9&gt;K9,K13&gt;N13,K19&gt;N19,N21&gt;K21)</f>
        <v>3</v>
      </c>
      <c r="S6" s="51"/>
      <c r="T6" s="51"/>
      <c r="U6" s="51">
        <f>SUM(F4&lt;C4,C7&lt;F7,F20&lt;C20,F22&lt;C22,C24&lt;F24,K5&lt;N5,N9&lt;K9,K13&lt;N13,K19&lt;N19,N21&lt;K21)</f>
        <v>7</v>
      </c>
      <c r="V6" s="51"/>
      <c r="W6" s="51"/>
      <c r="X6" s="55">
        <v>7</v>
      </c>
      <c r="Y6" s="50"/>
      <c r="Z6" s="50"/>
      <c r="AA6" s="56">
        <f>SUM(R6/(R6+U6))</f>
        <v>0.3</v>
      </c>
      <c r="AB6" s="56"/>
      <c r="AC6" s="56"/>
      <c r="AD6" s="51">
        <f>SUM(F4,C7,F20,F22,C24,K5,N9,K13,K19,N21)</f>
        <v>423</v>
      </c>
      <c r="AE6" s="51"/>
      <c r="AF6" s="51"/>
      <c r="AG6" s="51">
        <f>SUM(C4,F7,C20,C22,F24,N5,K9,N13,N19,K21)</f>
        <v>528</v>
      </c>
      <c r="AH6" s="51"/>
      <c r="AI6" s="51"/>
      <c r="AJ6" s="50">
        <f>AD6/(R6+U6-1)</f>
        <v>47</v>
      </c>
      <c r="AK6" s="50"/>
      <c r="AL6" s="50"/>
      <c r="AM6" s="50">
        <f>AG6/(R6+U6-1)</f>
        <v>58.666666666666664</v>
      </c>
      <c r="AN6" s="50"/>
      <c r="AO6" s="50"/>
    </row>
    <row r="7" spans="2:41" ht="18.75" thickBot="1" x14ac:dyDescent="0.25">
      <c r="B7" s="31" t="s">
        <v>39</v>
      </c>
      <c r="C7" s="15">
        <v>50</v>
      </c>
      <c r="E7" s="45" t="s">
        <v>20</v>
      </c>
      <c r="F7" s="15">
        <v>79</v>
      </c>
      <c r="G7" s="28"/>
      <c r="H7" s="12"/>
      <c r="I7" s="4"/>
      <c r="J7" s="31" t="s">
        <v>32</v>
      </c>
      <c r="K7" s="15">
        <v>40</v>
      </c>
      <c r="M7" s="45" t="s">
        <v>38</v>
      </c>
      <c r="N7" s="15">
        <v>79</v>
      </c>
      <c r="O7" s="28"/>
      <c r="P7" s="8"/>
      <c r="Q7" s="2" t="s">
        <v>38</v>
      </c>
      <c r="R7" s="51">
        <f>SUM(F9&gt;C9,C13&gt;F13,C19&gt;F19,C22&gt;F22,F26&gt;C26,N7&gt;K7,C11&gt;F11,N13&gt;K13,N17&gt;K17,K24&gt;N24)</f>
        <v>3</v>
      </c>
      <c r="S7" s="51"/>
      <c r="T7" s="51"/>
      <c r="U7" s="51">
        <f>SUM(F9&lt;C9,C13&lt;F13,C19&lt;F19,C22&lt;F22,F26&lt;C26,N7&lt;K7,C11&lt;F11,N13&lt;K13,N17&lt;K17,K24&lt;N24)</f>
        <v>7</v>
      </c>
      <c r="V7" s="51"/>
      <c r="W7" s="51"/>
      <c r="X7" s="55">
        <v>7</v>
      </c>
      <c r="Y7" s="50"/>
      <c r="Z7" s="50"/>
      <c r="AA7" s="56">
        <f t="shared" ref="AA7" si="0">SUM(R7/(R7+U7))</f>
        <v>0.3</v>
      </c>
      <c r="AB7" s="56"/>
      <c r="AC7" s="56"/>
      <c r="AD7" s="51">
        <f>SUM(F9,C13,C19,C22,F26,N7,C11,N13,N17,K24)</f>
        <v>516</v>
      </c>
      <c r="AE7" s="51"/>
      <c r="AF7" s="51"/>
      <c r="AG7" s="51">
        <f>SUM(C9,F13,F19,F22,C26,K7,F11,K13,K17,N24)</f>
        <v>560</v>
      </c>
      <c r="AH7" s="51"/>
      <c r="AI7" s="51"/>
      <c r="AJ7" s="50">
        <f>AD7/(R7+U7-1)</f>
        <v>57.333333333333336</v>
      </c>
      <c r="AK7" s="50"/>
      <c r="AL7" s="50"/>
      <c r="AM7" s="50">
        <f>AG7/(R7+U7-1)</f>
        <v>62.222222222222221</v>
      </c>
      <c r="AN7" s="50"/>
      <c r="AO7" s="50"/>
    </row>
    <row r="8" spans="2:41" ht="18.75" thickBot="1" x14ac:dyDescent="0.25">
      <c r="B8" s="32" t="s">
        <v>26</v>
      </c>
      <c r="C8" s="36">
        <v>19</v>
      </c>
      <c r="D8" s="32"/>
      <c r="E8" s="34" t="s">
        <v>24</v>
      </c>
      <c r="F8" s="32"/>
      <c r="G8" s="28"/>
      <c r="H8" s="12"/>
      <c r="I8" s="4"/>
      <c r="J8" s="32" t="s">
        <v>53</v>
      </c>
      <c r="K8" s="37">
        <v>27</v>
      </c>
      <c r="M8" s="34" t="s">
        <v>24</v>
      </c>
      <c r="N8" s="36"/>
      <c r="O8" s="28"/>
      <c r="P8" s="7"/>
      <c r="Q8" s="2" t="s">
        <v>36</v>
      </c>
      <c r="R8" s="51">
        <f>SUM(F3&gt;C3,F6&gt;C6,K26&gt;N26,C15&gt;F15,F24&gt;C24,K7&gt;N7,K9&gt;N9,N11&gt;K11,K18&gt;N18,N24&gt;K24)</f>
        <v>0</v>
      </c>
      <c r="S8" s="51"/>
      <c r="T8" s="51"/>
      <c r="U8" s="51">
        <f>SUM(F3&lt;C3,F6&lt;C6,K26&lt;N26,C15&lt;F15,F24&lt;C24,K7&lt;N7,K9&lt;N9,N11&lt;K11,K18&lt;N18,N24&lt;K24)</f>
        <v>10</v>
      </c>
      <c r="V8" s="51"/>
      <c r="W8" s="51"/>
      <c r="X8" s="55">
        <v>0</v>
      </c>
      <c r="Y8" s="50"/>
      <c r="Z8" s="50"/>
      <c r="AA8" s="56">
        <f>SUM(R8/(R8+U8))</f>
        <v>0</v>
      </c>
      <c r="AB8" s="56"/>
      <c r="AC8" s="56"/>
      <c r="AD8" s="51">
        <f>SUM(F3,F6,K26,C15,F24,K7,K9,N11,K18,N24)</f>
        <v>463</v>
      </c>
      <c r="AE8" s="51"/>
      <c r="AF8" s="51"/>
      <c r="AG8" s="51">
        <f>SUM(C3,C6,N26,F15,C24,N7,N9,K11,N18,K24)</f>
        <v>714</v>
      </c>
      <c r="AH8" s="51"/>
      <c r="AI8" s="51"/>
      <c r="AJ8" s="50">
        <f>AD8/(R8+U8-1)</f>
        <v>51.444444444444443</v>
      </c>
      <c r="AK8" s="50"/>
      <c r="AL8" s="50"/>
      <c r="AM8" s="50">
        <f>AG8/(R8+U8-1)</f>
        <v>79.333333333333329</v>
      </c>
      <c r="AN8" s="50"/>
      <c r="AO8" s="50"/>
    </row>
    <row r="9" spans="2:41" ht="18.75" thickBot="1" x14ac:dyDescent="0.25">
      <c r="B9" s="45" t="s">
        <v>10</v>
      </c>
      <c r="C9" s="15">
        <v>67</v>
      </c>
      <c r="E9" s="31" t="s">
        <v>38</v>
      </c>
      <c r="F9" s="15">
        <v>61</v>
      </c>
      <c r="G9" s="28"/>
      <c r="H9" s="12"/>
      <c r="I9" s="4"/>
      <c r="J9" s="31" t="s">
        <v>32</v>
      </c>
      <c r="K9" s="15">
        <v>38</v>
      </c>
      <c r="M9" s="45" t="s">
        <v>39</v>
      </c>
      <c r="N9" s="15">
        <v>62</v>
      </c>
      <c r="O9" s="28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2:41" ht="18.75" thickBot="1" x14ac:dyDescent="0.25">
      <c r="B10" s="32" t="s">
        <v>54</v>
      </c>
      <c r="C10" s="36">
        <v>22</v>
      </c>
      <c r="E10" s="31"/>
      <c r="F10" s="36"/>
      <c r="G10" s="28"/>
      <c r="H10" s="12"/>
      <c r="I10" s="4"/>
      <c r="J10" s="32" t="s">
        <v>27</v>
      </c>
      <c r="K10" s="37">
        <v>30</v>
      </c>
      <c r="M10" s="34" t="s">
        <v>24</v>
      </c>
      <c r="O10" s="28"/>
      <c r="Q10" s="27" t="s">
        <v>23</v>
      </c>
      <c r="R10" s="53" t="s">
        <v>0</v>
      </c>
      <c r="S10" s="53"/>
      <c r="T10" s="53"/>
      <c r="U10" s="53" t="s">
        <v>1</v>
      </c>
      <c r="V10" s="53"/>
      <c r="W10" s="53"/>
      <c r="X10" s="53" t="s">
        <v>2</v>
      </c>
      <c r="Y10" s="53"/>
      <c r="Z10" s="53"/>
      <c r="AA10" s="53" t="s">
        <v>3</v>
      </c>
      <c r="AB10" s="53"/>
      <c r="AC10" s="53"/>
      <c r="AD10" s="53" t="s">
        <v>4</v>
      </c>
      <c r="AE10" s="53"/>
      <c r="AF10" s="53"/>
      <c r="AG10" s="53" t="s">
        <v>5</v>
      </c>
      <c r="AH10" s="53"/>
      <c r="AI10" s="53"/>
      <c r="AJ10" s="53" t="s">
        <v>8</v>
      </c>
      <c r="AK10" s="53"/>
      <c r="AL10" s="53"/>
      <c r="AM10" s="54" t="s">
        <v>9</v>
      </c>
      <c r="AN10" s="54"/>
      <c r="AO10" s="54"/>
    </row>
    <row r="11" spans="2:41" ht="18.75" thickBot="1" x14ac:dyDescent="0.25">
      <c r="B11" s="31" t="s">
        <v>38</v>
      </c>
      <c r="C11" s="15">
        <v>62</v>
      </c>
      <c r="E11" s="45" t="s">
        <v>20</v>
      </c>
      <c r="F11" s="15">
        <v>84</v>
      </c>
      <c r="G11" s="28"/>
      <c r="H11" s="12"/>
      <c r="I11" s="4"/>
      <c r="J11" s="45" t="s">
        <v>10</v>
      </c>
      <c r="K11" s="15">
        <v>73</v>
      </c>
      <c r="M11" s="31" t="s">
        <v>32</v>
      </c>
      <c r="N11" s="15">
        <v>68</v>
      </c>
      <c r="O11" s="28"/>
      <c r="P11" s="3"/>
      <c r="Q11" s="2" t="s">
        <v>11</v>
      </c>
      <c r="R11" s="51">
        <f>SUM(C6&gt;F6,F17&gt;C17,K3&gt;N3,K12&gt;N12,N18&gt;K18,N22&gt;K22)</f>
        <v>6</v>
      </c>
      <c r="S11" s="51"/>
      <c r="T11" s="51"/>
      <c r="U11" s="51">
        <f>SUM(C6&lt;F6,F17&lt;C17,K3&lt;N3,K12&lt;N12,N18&lt;K18,N22&lt;K22)</f>
        <v>0</v>
      </c>
      <c r="V11" s="51"/>
      <c r="W11" s="51"/>
      <c r="X11" s="55" t="s">
        <v>13</v>
      </c>
      <c r="Y11" s="50"/>
      <c r="Z11" s="50"/>
      <c r="AA11" s="56">
        <f>SUM(R11/(R11+U11))</f>
        <v>1</v>
      </c>
      <c r="AB11" s="56"/>
      <c r="AC11" s="56"/>
      <c r="AD11" s="51">
        <f>SUM(C6,F17,K3,K12,N18,N22)</f>
        <v>490</v>
      </c>
      <c r="AE11" s="51"/>
      <c r="AF11" s="51"/>
      <c r="AG11" s="51">
        <f>SUM(F6,C17,N3,N12,K18,K22)</f>
        <v>274</v>
      </c>
      <c r="AH11" s="51"/>
      <c r="AI11" s="51"/>
      <c r="AJ11" s="50">
        <f>AD11/(R11+U11)</f>
        <v>81.666666666666671</v>
      </c>
      <c r="AK11" s="50"/>
      <c r="AL11" s="50"/>
      <c r="AM11" s="50">
        <f>AG11/(R11+U11)</f>
        <v>45.666666666666664</v>
      </c>
      <c r="AN11" s="50"/>
      <c r="AO11" s="50"/>
    </row>
    <row r="12" spans="2:41" ht="18.75" thickBot="1" x14ac:dyDescent="0.25">
      <c r="B12" s="32" t="s">
        <v>28</v>
      </c>
      <c r="C12" s="37">
        <v>4</v>
      </c>
      <c r="D12" s="32"/>
      <c r="E12" s="34" t="s">
        <v>24</v>
      </c>
      <c r="F12" s="32"/>
      <c r="G12" s="28"/>
      <c r="H12" s="12"/>
      <c r="I12" s="4"/>
      <c r="J12" s="45" t="s">
        <v>11</v>
      </c>
      <c r="K12" s="15">
        <v>102</v>
      </c>
      <c r="M12" s="31" t="s">
        <v>20</v>
      </c>
      <c r="N12" s="15">
        <v>50</v>
      </c>
      <c r="O12" s="28"/>
      <c r="P12" s="33"/>
      <c r="Q12" s="2" t="s">
        <v>20</v>
      </c>
      <c r="R12" s="51">
        <f>SUM(C3&gt;F3,N26&gt;K26,C17&gt;F17,F25&gt;C25,N12&gt;K12,K15&gt;N15)</f>
        <v>4</v>
      </c>
      <c r="S12" s="51"/>
      <c r="T12" s="51"/>
      <c r="U12" s="51">
        <f>SUM(C3&lt;F3,N26&lt;K26,C17&lt;F17,F25&lt;C25,N12&lt;K12,K15&lt;N15)</f>
        <v>2</v>
      </c>
      <c r="V12" s="51"/>
      <c r="W12" s="51"/>
      <c r="X12" s="55">
        <v>2.5</v>
      </c>
      <c r="Y12" s="50"/>
      <c r="Z12" s="50"/>
      <c r="AA12" s="56">
        <f t="shared" ref="AA12" si="1">SUM(R12/(R12+U12))</f>
        <v>0.66666666666666663</v>
      </c>
      <c r="AB12" s="56"/>
      <c r="AC12" s="56"/>
      <c r="AD12" s="51">
        <f>SUM(C3,N26,C17,F25,N12,K15)</f>
        <v>472</v>
      </c>
      <c r="AE12" s="51"/>
      <c r="AF12" s="51"/>
      <c r="AG12" s="51">
        <f>SUM(F3,K26,F17,C25,K12,N15)</f>
        <v>451</v>
      </c>
      <c r="AH12" s="51"/>
      <c r="AI12" s="51"/>
      <c r="AJ12" s="50">
        <f t="shared" ref="AJ12" si="2">AD12/(R12+U12)</f>
        <v>78.666666666666671</v>
      </c>
      <c r="AK12" s="50"/>
      <c r="AL12" s="50"/>
      <c r="AM12" s="50">
        <f t="shared" ref="AM12" si="3">AG12/(R12+U12)</f>
        <v>75.166666666666671</v>
      </c>
      <c r="AN12" s="50"/>
      <c r="AO12" s="50"/>
    </row>
    <row r="13" spans="2:41" ht="18.75" thickBot="1" x14ac:dyDescent="0.25">
      <c r="B13" s="31" t="s">
        <v>38</v>
      </c>
      <c r="C13" s="49" t="s">
        <v>1</v>
      </c>
      <c r="E13" s="45" t="s">
        <v>11</v>
      </c>
      <c r="F13" s="49" t="s">
        <v>0</v>
      </c>
      <c r="G13" s="28"/>
      <c r="H13" s="12"/>
      <c r="I13" s="4"/>
      <c r="J13" s="45" t="s">
        <v>39</v>
      </c>
      <c r="K13" s="15">
        <v>54</v>
      </c>
      <c r="M13" s="31" t="s">
        <v>38</v>
      </c>
      <c r="N13" s="15">
        <v>47</v>
      </c>
      <c r="O13" s="28"/>
      <c r="P13" s="33"/>
      <c r="Q13" s="2" t="s">
        <v>10</v>
      </c>
      <c r="R13" s="51">
        <f>SUM(F15&gt;C15,C25&gt;F25,N3&gt;K3,K11&gt;N11,N15&gt;K15,K22&gt;N22)</f>
        <v>2</v>
      </c>
      <c r="S13" s="51"/>
      <c r="T13" s="51"/>
      <c r="U13" s="51">
        <f>SUM(F15&lt;C15,C25&lt;F25,N3&lt;K3,K11&lt;N11,N15&lt;K15,K22&lt;N22)</f>
        <v>4</v>
      </c>
      <c r="V13" s="51"/>
      <c r="W13" s="51"/>
      <c r="X13" s="55">
        <v>4</v>
      </c>
      <c r="Y13" s="50"/>
      <c r="Z13" s="50"/>
      <c r="AA13" s="56">
        <f>SUM(R13/(R13+U13))</f>
        <v>0.33333333333333331</v>
      </c>
      <c r="AB13" s="56"/>
      <c r="AC13" s="56"/>
      <c r="AD13" s="51">
        <f>SUM(F15,C25,N3,K11,N15,K22)</f>
        <v>398</v>
      </c>
      <c r="AE13" s="51"/>
      <c r="AF13" s="51"/>
      <c r="AG13" s="51">
        <f>SUM(C15,F25,K3,N11,K15,N22)</f>
        <v>460</v>
      </c>
      <c r="AH13" s="51"/>
      <c r="AI13" s="51"/>
      <c r="AJ13" s="50">
        <f>AD13/(R13+U13)</f>
        <v>66.333333333333329</v>
      </c>
      <c r="AK13" s="50"/>
      <c r="AL13" s="50"/>
      <c r="AM13" s="50">
        <f>AG13/(R13+U13)</f>
        <v>76.666666666666671</v>
      </c>
      <c r="AN13" s="50"/>
      <c r="AO13" s="50"/>
    </row>
    <row r="14" spans="2:41" ht="18.75" thickBot="1" x14ac:dyDescent="0.25">
      <c r="B14" s="32" t="s">
        <v>41</v>
      </c>
      <c r="C14" s="37">
        <v>5</v>
      </c>
      <c r="D14" s="32"/>
      <c r="E14" s="34" t="s">
        <v>24</v>
      </c>
      <c r="F14" s="32"/>
      <c r="G14" s="28"/>
      <c r="H14" s="12"/>
      <c r="I14" s="4"/>
      <c r="J14" s="32" t="s">
        <v>29</v>
      </c>
      <c r="K14" s="37">
        <v>1</v>
      </c>
      <c r="M14" s="34" t="s">
        <v>24</v>
      </c>
      <c r="O14" s="28"/>
      <c r="P14" s="7"/>
      <c r="Q14" s="2" t="s">
        <v>32</v>
      </c>
      <c r="R14" s="51">
        <f>SUM(F3&gt;C3,F6&gt;C6,K26&gt;N26,C15&gt;F15,N11&gt;K11,K18&gt;N18)</f>
        <v>0</v>
      </c>
      <c r="S14" s="51"/>
      <c r="T14" s="51"/>
      <c r="U14" s="51">
        <f>SUM(F3&lt;C3,F6&lt;C6,K26&lt;N26,C15&lt;F15,N11&lt;K11,K18&lt;N18)</f>
        <v>6</v>
      </c>
      <c r="V14" s="51"/>
      <c r="W14" s="51"/>
      <c r="X14" s="55">
        <v>5.5</v>
      </c>
      <c r="Y14" s="50"/>
      <c r="Z14" s="50"/>
      <c r="AA14" s="56">
        <f>SUM(R14/(R14+U14))</f>
        <v>0</v>
      </c>
      <c r="AB14" s="56"/>
      <c r="AC14" s="56"/>
      <c r="AD14" s="51">
        <f>SUM(F3,F6,K26,C15,N11,K18)</f>
        <v>275</v>
      </c>
      <c r="AE14" s="51"/>
      <c r="AF14" s="51"/>
      <c r="AG14" s="51">
        <f>SUM(C3,C6,N26,F15,K11,N18)</f>
        <v>450</v>
      </c>
      <c r="AH14" s="51"/>
      <c r="AI14" s="51"/>
      <c r="AJ14" s="50">
        <f>AD14/(R14+U14)</f>
        <v>45.833333333333336</v>
      </c>
      <c r="AK14" s="50"/>
      <c r="AL14" s="50"/>
      <c r="AM14" s="50">
        <f>AG14/(R14+U14)</f>
        <v>75</v>
      </c>
      <c r="AN14" s="50"/>
      <c r="AO14" s="50"/>
    </row>
    <row r="15" spans="2:41" ht="18.75" thickBot="1" x14ac:dyDescent="0.25">
      <c r="B15" s="31" t="s">
        <v>32</v>
      </c>
      <c r="C15" s="15">
        <v>51</v>
      </c>
      <c r="E15" s="45" t="s">
        <v>10</v>
      </c>
      <c r="F15" s="15">
        <v>84</v>
      </c>
      <c r="G15" s="28"/>
      <c r="H15" s="12"/>
      <c r="I15" s="4"/>
      <c r="J15" s="45" t="s">
        <v>20</v>
      </c>
      <c r="K15" s="15">
        <v>78</v>
      </c>
      <c r="M15" s="31" t="s">
        <v>10</v>
      </c>
      <c r="N15" s="15">
        <v>61</v>
      </c>
      <c r="O15" s="28"/>
      <c r="P15" s="7"/>
    </row>
    <row r="16" spans="2:41" ht="18.75" thickBot="1" x14ac:dyDescent="0.25">
      <c r="B16" s="32" t="s">
        <v>52</v>
      </c>
      <c r="C16" s="37">
        <v>6</v>
      </c>
      <c r="E16" s="34" t="s">
        <v>24</v>
      </c>
      <c r="G16" s="28"/>
      <c r="H16" s="12"/>
      <c r="I16" s="4"/>
      <c r="J16" s="32" t="s">
        <v>30</v>
      </c>
      <c r="K16" s="37">
        <v>6</v>
      </c>
      <c r="M16" s="34" t="s">
        <v>24</v>
      </c>
      <c r="O16" s="28"/>
      <c r="P16" s="1"/>
    </row>
    <row r="17" spans="2:41" ht="18.75" thickBot="1" x14ac:dyDescent="0.25">
      <c r="B17" s="31" t="s">
        <v>20</v>
      </c>
      <c r="C17" s="15">
        <v>73</v>
      </c>
      <c r="E17" s="45" t="s">
        <v>11</v>
      </c>
      <c r="F17" s="15">
        <v>103</v>
      </c>
      <c r="G17" s="28"/>
      <c r="H17" s="12"/>
      <c r="I17" s="4"/>
      <c r="J17" s="45" t="s">
        <v>20</v>
      </c>
      <c r="K17" s="15">
        <v>61</v>
      </c>
      <c r="M17" s="31" t="s">
        <v>38</v>
      </c>
      <c r="N17" s="15">
        <v>58</v>
      </c>
      <c r="O17" s="28"/>
      <c r="P17" s="1"/>
      <c r="R17" s="2" t="s">
        <v>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2:41" ht="18.75" thickBot="1" x14ac:dyDescent="0.25">
      <c r="B18" s="32" t="s">
        <v>27</v>
      </c>
      <c r="C18" s="37">
        <v>9</v>
      </c>
      <c r="E18" s="34" t="s">
        <v>24</v>
      </c>
      <c r="G18" s="28"/>
      <c r="H18" s="12"/>
      <c r="I18" s="4"/>
      <c r="J18" s="31" t="s">
        <v>32</v>
      </c>
      <c r="K18" s="49" t="s">
        <v>1</v>
      </c>
      <c r="M18" s="45" t="s">
        <v>11</v>
      </c>
      <c r="N18" s="49" t="s">
        <v>0</v>
      </c>
      <c r="O18" s="28"/>
      <c r="P18" s="1"/>
      <c r="Q18" s="3"/>
      <c r="R18" s="58" t="s">
        <v>21</v>
      </c>
      <c r="S18" s="58"/>
      <c r="T18" s="58"/>
      <c r="U18" s="58" t="s">
        <v>14</v>
      </c>
      <c r="V18" s="58"/>
      <c r="W18" s="58"/>
      <c r="X18" s="58" t="s">
        <v>17</v>
      </c>
      <c r="Y18" s="58"/>
      <c r="Z18" s="58"/>
      <c r="AA18" s="58" t="s">
        <v>33</v>
      </c>
      <c r="AB18" s="58"/>
      <c r="AC18" s="58"/>
      <c r="AD18" s="58" t="s">
        <v>15</v>
      </c>
      <c r="AE18" s="58"/>
      <c r="AF18" s="58"/>
      <c r="AG18" s="58" t="s">
        <v>40</v>
      </c>
      <c r="AH18" s="58"/>
      <c r="AI18" s="58"/>
      <c r="AJ18" s="53" t="s">
        <v>6</v>
      </c>
      <c r="AK18" s="53"/>
      <c r="AL18" s="53"/>
    </row>
    <row r="19" spans="2:41" ht="18.75" thickBot="1" x14ac:dyDescent="0.25">
      <c r="B19" s="31" t="s">
        <v>38</v>
      </c>
      <c r="C19" s="15">
        <v>53</v>
      </c>
      <c r="E19" s="45" t="s">
        <v>10</v>
      </c>
      <c r="F19" s="15">
        <v>67</v>
      </c>
      <c r="G19" s="28"/>
      <c r="H19" s="14"/>
      <c r="I19" s="4"/>
      <c r="J19" s="31" t="s">
        <v>39</v>
      </c>
      <c r="K19" s="15">
        <v>47</v>
      </c>
      <c r="M19" s="45" t="s">
        <v>10</v>
      </c>
      <c r="N19" s="15">
        <v>66</v>
      </c>
      <c r="O19" s="28"/>
      <c r="P19" s="13"/>
      <c r="Q19" s="2" t="s">
        <v>20</v>
      </c>
      <c r="R19" s="18"/>
      <c r="S19" s="19"/>
      <c r="T19" s="20"/>
      <c r="U19" s="21">
        <f>SUM(F25&gt;C25,K15&gt;N15)</f>
        <v>2</v>
      </c>
      <c r="V19" s="22" t="s">
        <v>12</v>
      </c>
      <c r="W19" s="22">
        <f>SUM(F25&lt;C25,K15&lt;N15)</f>
        <v>0</v>
      </c>
      <c r="X19" s="21">
        <f>SUM(F11&gt;C11,K17&gt;N17)</f>
        <v>2</v>
      </c>
      <c r="Y19" s="24" t="s">
        <v>12</v>
      </c>
      <c r="Z19" s="22">
        <f>SUM(F11&lt;C11,K17&lt;N17)</f>
        <v>0</v>
      </c>
      <c r="AA19" s="21">
        <f>SUM(C3&gt;F3,N26&gt;K26)</f>
        <v>2</v>
      </c>
      <c r="AB19" s="22"/>
      <c r="AC19" s="22">
        <f>SUM(C3&lt;F3,N26&lt;K26)</f>
        <v>0</v>
      </c>
      <c r="AD19" s="21">
        <f>SUM(C17&gt;F17,N12&gt;K12)</f>
        <v>0</v>
      </c>
      <c r="AE19" s="24" t="s">
        <v>12</v>
      </c>
      <c r="AF19" s="22">
        <f>SUM(C17&lt;F17,N12&lt;K12)</f>
        <v>2</v>
      </c>
      <c r="AG19" s="21">
        <f>SUM(F7&gt;C7,K21&gt;N21)</f>
        <v>2</v>
      </c>
      <c r="AH19" s="24" t="s">
        <v>12</v>
      </c>
      <c r="AI19" s="22">
        <f>SUM(F7&lt;C7,K21&lt;N21)</f>
        <v>0</v>
      </c>
      <c r="AJ19" s="39">
        <f>SUM(R19,U19,X19,AA19,AG19,AD19)</f>
        <v>8</v>
      </c>
      <c r="AK19" s="40" t="s">
        <v>12</v>
      </c>
      <c r="AL19" s="41">
        <f>SUM(T19,W19,Z19,AC19,AI19,AF19)</f>
        <v>2</v>
      </c>
    </row>
    <row r="20" spans="2:41" ht="18.75" thickBot="1" x14ac:dyDescent="0.25">
      <c r="B20" s="45" t="s">
        <v>11</v>
      </c>
      <c r="C20" s="49" t="s">
        <v>0</v>
      </c>
      <c r="E20" s="31" t="s">
        <v>39</v>
      </c>
      <c r="F20" s="49" t="s">
        <v>1</v>
      </c>
      <c r="G20" s="28"/>
      <c r="H20" s="12"/>
      <c r="I20" s="4"/>
      <c r="J20" s="32" t="s">
        <v>29</v>
      </c>
      <c r="K20" s="37">
        <v>8</v>
      </c>
      <c r="M20" s="34" t="s">
        <v>24</v>
      </c>
      <c r="O20" s="28"/>
      <c r="P20" s="1"/>
      <c r="Q20" s="2" t="s">
        <v>10</v>
      </c>
      <c r="R20" s="21">
        <f>SUM(F25&lt;C25,K15&lt;N15)</f>
        <v>0</v>
      </c>
      <c r="S20" s="22" t="s">
        <v>12</v>
      </c>
      <c r="T20" s="22">
        <f>SUM(F25&gt;C25,K15&gt;N15)</f>
        <v>2</v>
      </c>
      <c r="U20" s="18"/>
      <c r="V20" s="19"/>
      <c r="W20" s="20"/>
      <c r="X20" s="21">
        <f>SUM(C9&gt;F9,F19&gt;C19)</f>
        <v>2</v>
      </c>
      <c r="Y20" s="24" t="s">
        <v>12</v>
      </c>
      <c r="Z20" s="22">
        <f>SUM(C9&lt;F9,F19&lt;C19)</f>
        <v>0</v>
      </c>
      <c r="AA20" s="21">
        <f>SUM(C15&lt;F15,N11&lt;K11)</f>
        <v>2</v>
      </c>
      <c r="AB20" s="24" t="s">
        <v>12</v>
      </c>
      <c r="AC20" s="22">
        <f>SUM(C15&gt;F15,N11&gt;K11)</f>
        <v>0</v>
      </c>
      <c r="AD20" s="21">
        <f>SUM(N3&gt;K3,N22&gt;K22)</f>
        <v>1</v>
      </c>
      <c r="AE20" s="24" t="s">
        <v>12</v>
      </c>
      <c r="AF20" s="22">
        <f>SUM(N3&lt;K3,N22&lt;K22)</f>
        <v>1</v>
      </c>
      <c r="AG20" s="21">
        <f>SUM(C4&gt;F4,N19&gt;K19)</f>
        <v>2</v>
      </c>
      <c r="AH20" s="24" t="s">
        <v>12</v>
      </c>
      <c r="AI20" s="22">
        <f>SUM(C4&lt;F4,N19&lt;K19)</f>
        <v>0</v>
      </c>
      <c r="AJ20" s="39">
        <f>SUM(R20,U20,X20,AA20,AG20,AD20)</f>
        <v>7</v>
      </c>
      <c r="AK20" s="40" t="s">
        <v>12</v>
      </c>
      <c r="AL20" s="41">
        <f>SUM(T20,W20,Z20,AC20,AI20,AF20)</f>
        <v>3</v>
      </c>
    </row>
    <row r="21" spans="2:41" ht="18.75" thickBot="1" x14ac:dyDescent="0.25">
      <c r="B21" s="32" t="s">
        <v>41</v>
      </c>
      <c r="C21" s="37">
        <v>12</v>
      </c>
      <c r="E21" s="34" t="s">
        <v>24</v>
      </c>
      <c r="G21" s="28"/>
      <c r="H21" s="12"/>
      <c r="J21" s="45" t="s">
        <v>20</v>
      </c>
      <c r="K21" s="15">
        <v>74</v>
      </c>
      <c r="M21" s="31" t="s">
        <v>39</v>
      </c>
      <c r="N21" s="15">
        <v>63</v>
      </c>
      <c r="O21" s="28"/>
      <c r="Q21" s="2" t="s">
        <v>16</v>
      </c>
      <c r="R21" s="23">
        <f>SUM(F11&lt;C11,K17&lt;N17)</f>
        <v>0</v>
      </c>
      <c r="S21" s="24" t="s">
        <v>12</v>
      </c>
      <c r="T21" s="24">
        <f>SUM(F11&gt;C11,K17&gt;N17)</f>
        <v>2</v>
      </c>
      <c r="U21" s="23">
        <f>SUM(C9&lt;F9,F19&lt;C19)</f>
        <v>0</v>
      </c>
      <c r="V21" s="24" t="s">
        <v>12</v>
      </c>
      <c r="W21" s="24">
        <f>SUM(C9&gt;F9,F19&gt;C19)</f>
        <v>2</v>
      </c>
      <c r="X21" s="16"/>
      <c r="Y21" s="17"/>
      <c r="Z21" s="25"/>
      <c r="AA21" s="23">
        <f>SUM(N7&gt;K7,K24&gt;N24)</f>
        <v>2</v>
      </c>
      <c r="AB21" s="24" t="s">
        <v>12</v>
      </c>
      <c r="AC21" s="24">
        <f>SUM(N7&lt;K7,K24&lt;N24)</f>
        <v>0</v>
      </c>
      <c r="AD21" s="23">
        <f>SUM(F26&gt;C26,C13&gt;F13)</f>
        <v>0</v>
      </c>
      <c r="AE21" s="24" t="s">
        <v>12</v>
      </c>
      <c r="AF21" s="24">
        <f>SUM(F26&lt;C26,C13&lt;F13)</f>
        <v>2</v>
      </c>
      <c r="AG21" s="23">
        <f>SUM(C22&gt;F22,N13&gt;K13)</f>
        <v>1</v>
      </c>
      <c r="AH21" s="24" t="s">
        <v>12</v>
      </c>
      <c r="AI21" s="24">
        <f>SUM(C22&lt;F22,N13&lt;K13)</f>
        <v>1</v>
      </c>
      <c r="AJ21" s="42">
        <f>SUM(R21,U21,X21,AA21,AG21,AD21)</f>
        <v>3</v>
      </c>
      <c r="AK21" s="43" t="s">
        <v>12</v>
      </c>
      <c r="AL21" s="44">
        <f>SUM(T21,W21,Z21,AC21,AI21,AF21)</f>
        <v>7</v>
      </c>
    </row>
    <row r="22" spans="2:41" ht="18.75" thickBot="1" x14ac:dyDescent="0.25">
      <c r="B22" s="45" t="s">
        <v>38</v>
      </c>
      <c r="C22" s="15">
        <v>57</v>
      </c>
      <c r="E22" s="31" t="s">
        <v>39</v>
      </c>
      <c r="F22" s="15">
        <v>50</v>
      </c>
      <c r="G22" s="28"/>
      <c r="H22" s="12"/>
      <c r="J22" s="31" t="s">
        <v>10</v>
      </c>
      <c r="K22" s="15">
        <v>42</v>
      </c>
      <c r="M22" s="45" t="s">
        <v>11</v>
      </c>
      <c r="N22" s="15">
        <v>78</v>
      </c>
      <c r="O22" s="28"/>
      <c r="Q22" s="2" t="s">
        <v>32</v>
      </c>
      <c r="R22" s="23">
        <f>SUM(C3&lt;F3,N26&lt;K26)</f>
        <v>0</v>
      </c>
      <c r="S22" s="24" t="s">
        <v>12</v>
      </c>
      <c r="T22" s="24">
        <f>SUM(C3&gt;F3,N26&gt;K26)</f>
        <v>2</v>
      </c>
      <c r="U22" s="23">
        <f>SUM(C15&gt;F15,N11&gt;K11)</f>
        <v>0</v>
      </c>
      <c r="V22" s="24" t="s">
        <v>12</v>
      </c>
      <c r="W22" s="24">
        <f>SUM(C15&lt;F15,N11&lt;K11)</f>
        <v>2</v>
      </c>
      <c r="X22" s="23">
        <f>SUM(N7&lt;K7,K24&lt;N24)</f>
        <v>0</v>
      </c>
      <c r="Y22" s="24" t="s">
        <v>12</v>
      </c>
      <c r="Z22" s="24">
        <f>SUM(N7&gt;K7,K24&gt;N24)</f>
        <v>2</v>
      </c>
      <c r="AA22" s="16"/>
      <c r="AB22" s="17"/>
      <c r="AC22" s="25"/>
      <c r="AD22" s="23">
        <f>SUM(C6&lt;F6,N18&lt;K18)</f>
        <v>0</v>
      </c>
      <c r="AE22" s="24" t="s">
        <v>12</v>
      </c>
      <c r="AF22" s="24">
        <f>SUM(C6&gt;F6,N18&gt;K18)</f>
        <v>2</v>
      </c>
      <c r="AG22" s="23">
        <f>SUM(F24&gt;C24,K9&gt;N9)</f>
        <v>0</v>
      </c>
      <c r="AH22" s="24" t="s">
        <v>12</v>
      </c>
      <c r="AI22" s="24">
        <f>SUM(F24&lt;C24,K9&lt;N9)</f>
        <v>2</v>
      </c>
      <c r="AJ22" s="42">
        <f>SUM(R22,U22,X22,AA22,AG22,AD22)</f>
        <v>0</v>
      </c>
      <c r="AK22" s="43" t="s">
        <v>12</v>
      </c>
      <c r="AL22" s="44">
        <f>SUM(T22,W22,Z22,AC22,AI22,AF22)</f>
        <v>10</v>
      </c>
    </row>
    <row r="23" spans="2:41" ht="18.75" thickBot="1" x14ac:dyDescent="0.25">
      <c r="B23" s="32" t="s">
        <v>27</v>
      </c>
      <c r="C23" s="37">
        <v>16</v>
      </c>
      <c r="E23" s="34" t="s">
        <v>24</v>
      </c>
      <c r="G23" s="28"/>
      <c r="H23" s="12"/>
      <c r="J23" s="32" t="s">
        <v>31</v>
      </c>
      <c r="K23" s="37">
        <v>9</v>
      </c>
      <c r="M23" s="34" t="s">
        <v>24</v>
      </c>
      <c r="O23" s="28"/>
      <c r="Q23" s="2" t="s">
        <v>11</v>
      </c>
      <c r="R23" s="23">
        <f>SUM(C17&lt;F17,N12&lt;K12)</f>
        <v>2</v>
      </c>
      <c r="S23" s="24" t="s">
        <v>12</v>
      </c>
      <c r="T23" s="24">
        <f>SUM(C17&gt;F17,N12&gt;K12)</f>
        <v>0</v>
      </c>
      <c r="U23" s="23">
        <f>SUM(N3&lt;K3,K22&lt;N22)</f>
        <v>2</v>
      </c>
      <c r="V23" s="24" t="s">
        <v>12</v>
      </c>
      <c r="W23" s="24">
        <f>SUM(N3&gt;K3,K22&gt;N22)</f>
        <v>0</v>
      </c>
      <c r="X23" s="23">
        <f>SUM(F26&lt;C26,C13&lt;F13)</f>
        <v>2</v>
      </c>
      <c r="Y23" s="24" t="s">
        <v>12</v>
      </c>
      <c r="Z23" s="24">
        <f>SUM(F26&gt;C26,C13&gt;F13)</f>
        <v>0</v>
      </c>
      <c r="AA23" s="23">
        <f>SUM(C6&gt;F6,N18&gt;K18)</f>
        <v>2</v>
      </c>
      <c r="AB23" s="24" t="s">
        <v>12</v>
      </c>
      <c r="AC23" s="24">
        <f>SUM(C6&lt;F6,N18&lt;K18)</f>
        <v>0</v>
      </c>
      <c r="AD23" s="16"/>
      <c r="AE23" s="17"/>
      <c r="AF23" s="25"/>
      <c r="AG23" s="23">
        <f>SUM(C20&gt;F20,N5&gt;K5)</f>
        <v>2</v>
      </c>
      <c r="AH23" s="24" t="s">
        <v>12</v>
      </c>
      <c r="AI23" s="24">
        <f>SUM(C20&lt;F20,N5&lt;K5)</f>
        <v>0</v>
      </c>
      <c r="AJ23" s="42">
        <f>SUM(R23,U23,X23,AA23,AD23,AG23)</f>
        <v>10</v>
      </c>
      <c r="AK23" s="43" t="s">
        <v>12</v>
      </c>
      <c r="AL23" s="44">
        <f>SUM(T23,W23,Z23,AC23,AF23,AI23)</f>
        <v>0</v>
      </c>
    </row>
    <row r="24" spans="2:41" ht="18.75" thickBot="1" x14ac:dyDescent="0.25">
      <c r="B24" s="45" t="s">
        <v>39</v>
      </c>
      <c r="C24" s="15">
        <v>52</v>
      </c>
      <c r="E24" s="31" t="s">
        <v>32</v>
      </c>
      <c r="F24" s="15">
        <v>51</v>
      </c>
      <c r="H24" s="12"/>
      <c r="J24" s="45" t="s">
        <v>38</v>
      </c>
      <c r="K24" s="15">
        <v>71</v>
      </c>
      <c r="M24" s="31" t="s">
        <v>32</v>
      </c>
      <c r="N24" s="15">
        <v>59</v>
      </c>
      <c r="Q24" s="2" t="s">
        <v>22</v>
      </c>
      <c r="R24" s="23">
        <f>SUM(F7&lt;C7,K21&lt;N21)</f>
        <v>0</v>
      </c>
      <c r="S24" s="24" t="s">
        <v>12</v>
      </c>
      <c r="T24" s="24">
        <f>SUM(F7&gt;C7,K21&gt;N21)</f>
        <v>2</v>
      </c>
      <c r="U24" s="23">
        <f>SUM(C4&lt;F4,N19&lt;K19)</f>
        <v>0</v>
      </c>
      <c r="V24" s="24" t="s">
        <v>12</v>
      </c>
      <c r="W24" s="24">
        <f>SUM(C4&gt;F4,N19&gt;K19)</f>
        <v>2</v>
      </c>
      <c r="X24" s="23">
        <f>SUM(C22&lt;F22,N13&lt;K13)</f>
        <v>1</v>
      </c>
      <c r="Y24" s="24" t="s">
        <v>12</v>
      </c>
      <c r="Z24" s="24">
        <f>SUM(C22&gt;F22,N13&gt;K13)</f>
        <v>1</v>
      </c>
      <c r="AA24" s="23">
        <f>SUM(F24&lt;C24,K9&lt;N9)</f>
        <v>2</v>
      </c>
      <c r="AB24" s="24" t="s">
        <v>12</v>
      </c>
      <c r="AC24" s="24">
        <f>SUM(F24&gt;C24,K9&gt;N9)</f>
        <v>0</v>
      </c>
      <c r="AD24" s="23">
        <f>SUM(C20&lt;F20,N5&lt;K5)</f>
        <v>0</v>
      </c>
      <c r="AE24" s="24" t="s">
        <v>12</v>
      </c>
      <c r="AF24" s="24">
        <f>SUM(C20&gt;F20,N5&gt;K5)</f>
        <v>2</v>
      </c>
      <c r="AG24" s="16"/>
      <c r="AH24" s="17"/>
      <c r="AI24" s="25"/>
      <c r="AJ24" s="42">
        <f>SUM(R24,U24,X24,AA24,AD24,AG24)</f>
        <v>3</v>
      </c>
      <c r="AK24" s="43" t="s">
        <v>12</v>
      </c>
      <c r="AL24" s="44">
        <f>SUM(T24,W24,Z24,AC24,AF24,AI24)</f>
        <v>7</v>
      </c>
      <c r="AM24" s="9"/>
      <c r="AN24" s="5"/>
      <c r="AO24" s="5"/>
    </row>
    <row r="25" spans="2:41" ht="18.75" thickBot="1" x14ac:dyDescent="0.25">
      <c r="B25" s="31" t="s">
        <v>10</v>
      </c>
      <c r="C25" s="15">
        <v>74</v>
      </c>
      <c r="E25" s="45" t="s">
        <v>20</v>
      </c>
      <c r="F25" s="15">
        <v>75</v>
      </c>
      <c r="G25" s="28"/>
      <c r="H25" s="12"/>
      <c r="J25" s="32" t="s">
        <v>55</v>
      </c>
      <c r="K25" s="37">
        <v>10</v>
      </c>
      <c r="O25" s="28"/>
    </row>
    <row r="26" spans="2:41" ht="18.75" thickBot="1" x14ac:dyDescent="0.25">
      <c r="B26" s="45" t="s">
        <v>11</v>
      </c>
      <c r="C26" s="15">
        <v>78</v>
      </c>
      <c r="E26" s="31" t="s">
        <v>38</v>
      </c>
      <c r="F26" s="15">
        <v>28</v>
      </c>
      <c r="G26" s="28"/>
      <c r="H26" s="12"/>
      <c r="J26" s="31" t="s">
        <v>32</v>
      </c>
      <c r="K26" s="15">
        <v>51</v>
      </c>
      <c r="M26" s="45" t="s">
        <v>20</v>
      </c>
      <c r="N26" s="15">
        <v>107</v>
      </c>
      <c r="O26" s="28"/>
      <c r="Q26" s="60" t="s">
        <v>19</v>
      </c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</row>
    <row r="27" spans="2:41" ht="18.75" thickBot="1" x14ac:dyDescent="0.25">
      <c r="G27" s="28"/>
      <c r="H27" s="12"/>
      <c r="I27" s="30"/>
      <c r="O27" s="28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</row>
    <row r="28" spans="2:41" ht="18.75" thickBot="1" x14ac:dyDescent="0.25">
      <c r="H28" s="29"/>
      <c r="I28" s="30"/>
      <c r="K28" s="47"/>
      <c r="L28" s="47"/>
      <c r="M28" s="46" t="s">
        <v>56</v>
      </c>
      <c r="N28" s="38"/>
      <c r="Q28" s="59" t="s">
        <v>43</v>
      </c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</row>
    <row r="29" spans="2:41" ht="18.75" thickBot="1" x14ac:dyDescent="0.25">
      <c r="H29" s="29"/>
      <c r="I29" s="30"/>
      <c r="M29" s="46" t="s">
        <v>57</v>
      </c>
      <c r="N29" s="48"/>
      <c r="O29" s="4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</row>
    <row r="30" spans="2:41" ht="18" x14ac:dyDescent="0.2">
      <c r="H30" s="29"/>
      <c r="I30" s="30"/>
      <c r="O30" s="4"/>
      <c r="Q30" s="59" t="s">
        <v>44</v>
      </c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</row>
    <row r="31" spans="2:41" ht="18" x14ac:dyDescent="0.2">
      <c r="H31" s="29"/>
      <c r="I31" s="30"/>
      <c r="O31" s="4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</row>
    <row r="32" spans="2:41" ht="18" x14ac:dyDescent="0.2">
      <c r="H32" s="29"/>
      <c r="I32" s="30"/>
      <c r="Q32" s="61" t="s">
        <v>45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</row>
    <row r="33" spans="8:41" ht="18" x14ac:dyDescent="0.2">
      <c r="H33" s="29"/>
      <c r="I33" s="30"/>
      <c r="O33" s="4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</row>
    <row r="34" spans="8:41" ht="18" x14ac:dyDescent="0.2">
      <c r="H34" s="29"/>
      <c r="I34" s="30"/>
      <c r="Q34" s="59" t="s">
        <v>18</v>
      </c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</row>
    <row r="35" spans="8:41" ht="18" x14ac:dyDescent="0.25">
      <c r="H35" s="26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</row>
    <row r="36" spans="8:41" ht="18" x14ac:dyDescent="0.25">
      <c r="H36" s="26"/>
      <c r="Q36" s="59" t="s">
        <v>42</v>
      </c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</row>
    <row r="37" spans="8:41" ht="18" x14ac:dyDescent="0.25">
      <c r="H37" s="26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</row>
    <row r="38" spans="8:41" ht="18" customHeight="1" x14ac:dyDescent="0.25">
      <c r="H38" s="26"/>
      <c r="Q38" s="57" t="s">
        <v>46</v>
      </c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</row>
    <row r="39" spans="8:41" ht="18" customHeight="1" x14ac:dyDescent="0.25">
      <c r="H39" s="26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</row>
    <row r="40" spans="8:41" ht="18" x14ac:dyDescent="0.25">
      <c r="H40" s="26"/>
      <c r="Q40" s="57" t="s">
        <v>47</v>
      </c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</row>
    <row r="41" spans="8:41" ht="18" x14ac:dyDescent="0.25">
      <c r="H41" s="26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</row>
    <row r="42" spans="8:41" ht="18" x14ac:dyDescent="0.25">
      <c r="H42" s="26"/>
      <c r="Q42" s="57" t="s">
        <v>48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</row>
    <row r="43" spans="8:41" ht="18" x14ac:dyDescent="0.25">
      <c r="H43" s="26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</row>
    <row r="44" spans="8:41" ht="18" x14ac:dyDescent="0.25">
      <c r="H44" s="26"/>
      <c r="Q44" s="57" t="s">
        <v>49</v>
      </c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</row>
    <row r="45" spans="8:41" ht="18" x14ac:dyDescent="0.25">
      <c r="H45" s="26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</row>
  </sheetData>
  <sortState ref="Q3:Q8">
    <sortCondition ref="Q2"/>
  </sortState>
  <mergeCells count="114">
    <mergeCell ref="Q44:AO45"/>
    <mergeCell ref="AJ18:AL18"/>
    <mergeCell ref="Q38:AO39"/>
    <mergeCell ref="Q40:AO41"/>
    <mergeCell ref="R18:T18"/>
    <mergeCell ref="Q36:AO37"/>
    <mergeCell ref="AA18:AC18"/>
    <mergeCell ref="AG18:AI18"/>
    <mergeCell ref="X18:Z18"/>
    <mergeCell ref="AD18:AF18"/>
    <mergeCell ref="Q28:AO29"/>
    <mergeCell ref="Q26:AO27"/>
    <mergeCell ref="Q42:AO43"/>
    <mergeCell ref="U18:W18"/>
    <mergeCell ref="Q30:AO31"/>
    <mergeCell ref="Q32:AO33"/>
    <mergeCell ref="Q34:AO35"/>
    <mergeCell ref="U14:W14"/>
    <mergeCell ref="U12:W12"/>
    <mergeCell ref="AM10:AO10"/>
    <mergeCell ref="AM14:AO14"/>
    <mergeCell ref="X10:Z10"/>
    <mergeCell ref="R14:T14"/>
    <mergeCell ref="X14:Z14"/>
    <mergeCell ref="AA14:AC14"/>
    <mergeCell ref="AD14:AF14"/>
    <mergeCell ref="X13:Z13"/>
    <mergeCell ref="AA13:AC13"/>
    <mergeCell ref="AD13:AF13"/>
    <mergeCell ref="AG13:AI13"/>
    <mergeCell ref="AJ13:AL13"/>
    <mergeCell ref="X12:Z12"/>
    <mergeCell ref="U13:W13"/>
    <mergeCell ref="AG14:AI14"/>
    <mergeCell ref="AJ14:AL14"/>
    <mergeCell ref="AM12:AO12"/>
    <mergeCell ref="R12:T12"/>
    <mergeCell ref="AJ12:AL12"/>
    <mergeCell ref="AM13:AO13"/>
    <mergeCell ref="U10:W10"/>
    <mergeCell ref="AA10:AC10"/>
    <mergeCell ref="R3:T3"/>
    <mergeCell ref="U8:W8"/>
    <mergeCell ref="X8:Z8"/>
    <mergeCell ref="AD8:AF8"/>
    <mergeCell ref="AG8:AI8"/>
    <mergeCell ref="AA8:AC8"/>
    <mergeCell ref="AD3:AF3"/>
    <mergeCell ref="R6:T6"/>
    <mergeCell ref="AG3:AI3"/>
    <mergeCell ref="R4:T4"/>
    <mergeCell ref="U3:W3"/>
    <mergeCell ref="AA3:AC3"/>
    <mergeCell ref="AG4:AI4"/>
    <mergeCell ref="X4:Z4"/>
    <mergeCell ref="U6:W6"/>
    <mergeCell ref="X6:Z6"/>
    <mergeCell ref="AA6:AC6"/>
    <mergeCell ref="AD6:AF6"/>
    <mergeCell ref="AG6:AI6"/>
    <mergeCell ref="X3:Z3"/>
    <mergeCell ref="R7:T7"/>
    <mergeCell ref="AA12:AC12"/>
    <mergeCell ref="R13:T13"/>
    <mergeCell ref="U7:W7"/>
    <mergeCell ref="AJ7:AL7"/>
    <mergeCell ref="AA7:AC7"/>
    <mergeCell ref="X7:Z7"/>
    <mergeCell ref="AG7:AI7"/>
    <mergeCell ref="AD7:AF7"/>
    <mergeCell ref="R11:T11"/>
    <mergeCell ref="U11:W11"/>
    <mergeCell ref="X11:Z11"/>
    <mergeCell ref="AD10:AF10"/>
    <mergeCell ref="AG10:AI10"/>
    <mergeCell ref="AJ10:AL10"/>
    <mergeCell ref="R10:T10"/>
    <mergeCell ref="R8:T8"/>
    <mergeCell ref="AD12:AF12"/>
    <mergeCell ref="AG12:AI12"/>
    <mergeCell ref="AJ5:AL5"/>
    <mergeCell ref="AD4:AF4"/>
    <mergeCell ref="AA5:AC5"/>
    <mergeCell ref="AM8:AO8"/>
    <mergeCell ref="AJ8:AL8"/>
    <mergeCell ref="AA11:AC11"/>
    <mergeCell ref="AD11:AF11"/>
    <mergeCell ref="AG11:AI11"/>
    <mergeCell ref="AJ11:AL11"/>
    <mergeCell ref="AM11:AO11"/>
    <mergeCell ref="AJ3:AL3"/>
    <mergeCell ref="AM3:AO3"/>
    <mergeCell ref="AM7:AO7"/>
    <mergeCell ref="AJ6:AL6"/>
    <mergeCell ref="AM6:AO6"/>
    <mergeCell ref="R5:T5"/>
    <mergeCell ref="B1:AM1"/>
    <mergeCell ref="AD2:AF2"/>
    <mergeCell ref="AG2:AI2"/>
    <mergeCell ref="AJ2:AL2"/>
    <mergeCell ref="R2:T2"/>
    <mergeCell ref="U2:W2"/>
    <mergeCell ref="X2:Z2"/>
    <mergeCell ref="AA2:AC2"/>
    <mergeCell ref="AM2:AO2"/>
    <mergeCell ref="AM5:AO5"/>
    <mergeCell ref="AG5:AI5"/>
    <mergeCell ref="AD5:AF5"/>
    <mergeCell ref="X5:Z5"/>
    <mergeCell ref="U5:W5"/>
    <mergeCell ref="AJ4:AL4"/>
    <mergeCell ref="AM4:AO4"/>
    <mergeCell ref="U4:W4"/>
    <mergeCell ref="AA4:AC4"/>
  </mergeCells>
  <hyperlinks>
    <hyperlink ref="Q26" r:id="rId1" display="../tie-breaker.htm"/>
    <hyperlink ref="Q28:AO29" r:id="rId2" display="NORTH ISLAND 4A LEAGUE STANDINGS"/>
    <hyperlink ref="Q30:AO31" r:id="rId3" display="NORTH ISLAND 3A LEAGUE STANDINGS"/>
    <hyperlink ref="Q34:AO35" r:id="rId4" display="SOUTH ISLAND TIER 2 LEAGUE STANDINGS"/>
    <hyperlink ref="Q36:AO37" r:id="rId5" display="SOUTH ISLAND 3A LEAGUE STANDINGS"/>
  </hyperlinks>
  <printOptions horizontalCentered="1"/>
  <pageMargins left="0.39" right="0.39" top="0.24" bottom="0.24" header="0.51" footer="0.51"/>
  <pageSetup orientation="portrait" r:id="rId6"/>
  <webPublishItems count="1">
    <webPublishItem id="1563" divId="standings_1563" sourceType="sheet" destinationFile="C:\Users\Lyle's Laptop\Documents\My Web sites\basketball\aaaboys\2017-2018\S-T1\SI-T1-standing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Division 1 Senior Boys' League Standings</dc:title>
  <dc:creator>Lyle</dc:creator>
  <cp:lastModifiedBy>Lyle's Laptop</cp:lastModifiedBy>
  <cp:lastPrinted>2012-01-04T06:00:02Z</cp:lastPrinted>
  <dcterms:created xsi:type="dcterms:W3CDTF">1996-10-14T23:33:28Z</dcterms:created>
  <dcterms:modified xsi:type="dcterms:W3CDTF">2018-02-10T21:27:19Z</dcterms:modified>
</cp:coreProperties>
</file>